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8505" windowHeight="4530" activeTab="0"/>
  </bookViews>
  <sheets>
    <sheet name="库存数量" sheetId="1" r:id="rId1"/>
    <sheet name="入库数量" sheetId="2" r:id="rId2"/>
    <sheet name="使用数量" sheetId="3" r:id="rId3"/>
    <sheet name="物料编码" sheetId="4" r:id="rId4"/>
  </sheets>
  <definedNames/>
  <calcPr fullCalcOnLoad="1"/>
</workbook>
</file>

<file path=xl/sharedStrings.xml><?xml version="1.0" encoding="utf-8"?>
<sst xmlns="http://schemas.openxmlformats.org/spreadsheetml/2006/main" count="95" uniqueCount="68">
  <si>
    <t>零件号</t>
  </si>
  <si>
    <t>零件名称</t>
  </si>
  <si>
    <t>入库数量</t>
  </si>
  <si>
    <t>使用数量</t>
  </si>
  <si>
    <t>物料编码</t>
  </si>
  <si>
    <t>说明</t>
  </si>
  <si>
    <t>电阻类</t>
  </si>
  <si>
    <t>9XXX</t>
  </si>
  <si>
    <t>电容类</t>
  </si>
  <si>
    <t>二级管类</t>
  </si>
  <si>
    <t>三级管类</t>
  </si>
  <si>
    <t>集成电路类</t>
  </si>
  <si>
    <t>工具类</t>
  </si>
  <si>
    <t>序号</t>
  </si>
  <si>
    <t>1XXXX</t>
  </si>
  <si>
    <t>2XXXX</t>
  </si>
  <si>
    <t>3XXXX</t>
  </si>
  <si>
    <t>4XXXX</t>
  </si>
  <si>
    <t>5XXXX</t>
  </si>
  <si>
    <t>6XXXX</t>
  </si>
  <si>
    <t>7XXXX</t>
  </si>
  <si>
    <t>8XXXX</t>
  </si>
  <si>
    <t>规格</t>
  </si>
  <si>
    <t>供货商</t>
  </si>
  <si>
    <t>电阻1K</t>
  </si>
  <si>
    <t xml:space="preserve">1/8W </t>
  </si>
  <si>
    <t>电阻4.7K</t>
  </si>
  <si>
    <t>电阻10K</t>
  </si>
  <si>
    <t>电阻2K</t>
  </si>
  <si>
    <t>0.1pF</t>
  </si>
  <si>
    <t>瓷石电容</t>
  </si>
  <si>
    <t>0.2pF</t>
  </si>
  <si>
    <t>PNP型</t>
  </si>
  <si>
    <t>单价</t>
  </si>
  <si>
    <r>
      <t>6</t>
    </r>
    <r>
      <rPr>
        <sz val="12"/>
        <rFont val="宋体"/>
        <family val="0"/>
      </rPr>
      <t>012液晶项目物料清单</t>
    </r>
  </si>
  <si>
    <r>
      <t>2</t>
    </r>
    <r>
      <rPr>
        <sz val="12"/>
        <rFont val="宋体"/>
        <family val="0"/>
      </rPr>
      <t>010-02-10购入</t>
    </r>
  </si>
  <si>
    <t>单件价格</t>
  </si>
  <si>
    <t>总价格</t>
  </si>
  <si>
    <t>库存总数</t>
  </si>
  <si>
    <t>入库总数</t>
  </si>
  <si>
    <t>使用总数</t>
  </si>
  <si>
    <t>单件核算</t>
  </si>
  <si>
    <t>总核算</t>
  </si>
  <si>
    <t>器件核算</t>
  </si>
  <si>
    <t>辅料类</t>
  </si>
  <si>
    <t>插接件类</t>
  </si>
  <si>
    <t>A0001</t>
  </si>
  <si>
    <t>AXXX</t>
  </si>
  <si>
    <t>BXXX</t>
  </si>
  <si>
    <t>CXXX</t>
  </si>
  <si>
    <t>DXXX</t>
  </si>
  <si>
    <t>EXXX</t>
  </si>
  <si>
    <t>FXXX</t>
  </si>
  <si>
    <t>CPU类</t>
  </si>
  <si>
    <t>存放位置</t>
  </si>
  <si>
    <t>零件盒1</t>
  </si>
  <si>
    <t>零件盒2</t>
  </si>
  <si>
    <t>零件盒3</t>
  </si>
  <si>
    <t>零件盒4</t>
  </si>
  <si>
    <t>零件盒5</t>
  </si>
  <si>
    <t>零件盒6</t>
  </si>
  <si>
    <t>零件盒7</t>
  </si>
  <si>
    <t>零件盒8</t>
  </si>
  <si>
    <t>零件盒9</t>
  </si>
  <si>
    <t>零件盒10</t>
  </si>
  <si>
    <t>零件盒11</t>
  </si>
  <si>
    <t>阿莫电子</t>
  </si>
  <si>
    <r>
      <t>A</t>
    </r>
    <r>
      <rPr>
        <sz val="12"/>
        <rFont val="宋体"/>
        <family val="0"/>
      </rPr>
      <t>0001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</si>
</sst>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176" fontId="0" fillId="0" borderId="10" xfId="0" applyNumberFormat="1" applyBorder="1" applyAlignment="1">
      <alignment horizontal="left"/>
    </xf>
    <xf numFmtId="176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176" fontId="0" fillId="33" borderId="10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ill>
        <patternFill>
          <bgColor rgb="FFFF0000"/>
        </patternFill>
      </fill>
    </dxf>
    <dxf>
      <font>
        <color indexed="10"/>
      </font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9.00390625" defaultRowHeight="14.25"/>
  <cols>
    <col min="1" max="1" width="4.625" style="3" customWidth="1"/>
    <col min="2" max="2" width="9.50390625" style="2" bestFit="1" customWidth="1"/>
    <col min="3" max="3" width="9.00390625" style="2" customWidth="1"/>
    <col min="4" max="6" width="9.50390625" style="0" bestFit="1" customWidth="1"/>
    <col min="12" max="12" width="11.625" style="0" bestFit="1" customWidth="1"/>
  </cols>
  <sheetData>
    <row r="1" spans="1:6" ht="14.25">
      <c r="A1" s="11" t="s">
        <v>13</v>
      </c>
      <c r="B1" s="12" t="s">
        <v>4</v>
      </c>
      <c r="C1" s="7" t="s">
        <v>1</v>
      </c>
      <c r="D1" s="8" t="s">
        <v>38</v>
      </c>
      <c r="E1" s="8" t="s">
        <v>39</v>
      </c>
      <c r="F1" s="8" t="s">
        <v>40</v>
      </c>
    </row>
    <row r="2" spans="1:6" ht="14.25">
      <c r="A2" s="11">
        <v>1</v>
      </c>
      <c r="B2" s="7">
        <v>10001</v>
      </c>
      <c r="C2" s="7" t="str">
        <f>VLOOKUP(B2,'物料编码'!B$2:C$1000,2,)</f>
        <v>电阻1K</v>
      </c>
      <c r="D2" s="9">
        <f aca="true" t="shared" si="0" ref="D2:D11">E2-F2</f>
        <v>1</v>
      </c>
      <c r="E2" s="9">
        <f>SUMIF('入库数量'!B:D,'库存数量'!B2,'入库数量'!D:D)</f>
        <v>15</v>
      </c>
      <c r="F2" s="9">
        <f>SUMIF('使用数量'!B:D,'库存数量'!B2,'使用数量'!D:D)</f>
        <v>14</v>
      </c>
    </row>
    <row r="3" spans="1:6" ht="14.25">
      <c r="A3" s="11">
        <v>2</v>
      </c>
      <c r="B3" s="7">
        <v>10002</v>
      </c>
      <c r="C3" s="7" t="str">
        <f>VLOOKUP(B3,'物料编码'!B$2:C$1000,2,)</f>
        <v>电阻4.7K</v>
      </c>
      <c r="D3" s="9">
        <f t="shared" si="0"/>
        <v>16</v>
      </c>
      <c r="E3" s="9">
        <f>SUMIF('入库数量'!B:D,'库存数量'!B3,'入库数量'!D:D)</f>
        <v>20</v>
      </c>
      <c r="F3" s="9">
        <f>SUMIF('使用数量'!B:D,'库存数量'!B3,'使用数量'!D:D)</f>
        <v>4</v>
      </c>
    </row>
    <row r="4" spans="1:6" ht="14.25">
      <c r="A4" s="11">
        <v>3</v>
      </c>
      <c r="B4" s="7">
        <v>10003</v>
      </c>
      <c r="C4" s="7" t="str">
        <f>VLOOKUP(B4,'物料编码'!B$2:C$1000,2,)</f>
        <v>电阻10K</v>
      </c>
      <c r="D4" s="9">
        <f t="shared" si="0"/>
        <v>21</v>
      </c>
      <c r="E4" s="9">
        <f>SUMIF('入库数量'!B:D,'库存数量'!B4,'入库数量'!D:D)</f>
        <v>21</v>
      </c>
      <c r="F4" s="9">
        <f>SUMIF('使用数量'!B:D,'库存数量'!B4,'使用数量'!D:D)</f>
        <v>0</v>
      </c>
    </row>
    <row r="5" spans="1:6" ht="14.25">
      <c r="A5" s="11">
        <v>4</v>
      </c>
      <c r="B5" s="7">
        <v>10004</v>
      </c>
      <c r="C5" s="7" t="str">
        <f>VLOOKUP(B5,'物料编码'!B$2:C$1000,2,)</f>
        <v>电阻2K</v>
      </c>
      <c r="D5" s="9">
        <f t="shared" si="0"/>
        <v>19</v>
      </c>
      <c r="E5" s="9">
        <f>SUMIF('入库数量'!B:D,'库存数量'!B5,'入库数量'!D:D)</f>
        <v>22</v>
      </c>
      <c r="F5" s="9">
        <f>SUMIF('使用数量'!B:D,'库存数量'!B5,'使用数量'!D:D)</f>
        <v>3</v>
      </c>
    </row>
    <row r="6" spans="1:6" ht="14.25">
      <c r="A6" s="11">
        <v>5</v>
      </c>
      <c r="B6" s="7">
        <v>20001</v>
      </c>
      <c r="C6" s="7" t="str">
        <f>VLOOKUP(B6,'物料编码'!B$2:C$1000,2,)</f>
        <v>0.1pF</v>
      </c>
      <c r="D6" s="9">
        <f t="shared" si="0"/>
        <v>13</v>
      </c>
      <c r="E6" s="9">
        <f>SUMIF('入库数量'!B:D,'库存数量'!B6,'入库数量'!D:D)</f>
        <v>15</v>
      </c>
      <c r="F6" s="9">
        <f>SUMIF('使用数量'!B:D,'库存数量'!B6,'使用数量'!D:D)</f>
        <v>2</v>
      </c>
    </row>
    <row r="7" spans="1:6" ht="14.25">
      <c r="A7" s="11">
        <v>6</v>
      </c>
      <c r="B7" s="7">
        <v>20002</v>
      </c>
      <c r="C7" s="7" t="str">
        <f>VLOOKUP(B7,'物料编码'!B$2:C$1000,2,)</f>
        <v>0.2pF</v>
      </c>
      <c r="D7" s="9">
        <f t="shared" si="0"/>
        <v>13</v>
      </c>
      <c r="E7" s="9">
        <f>SUMIF('入库数量'!B:D,'库存数量'!B7,'入库数量'!D:D)</f>
        <v>15</v>
      </c>
      <c r="F7" s="9">
        <f>SUMIF('使用数量'!B:D,'库存数量'!B7,'使用数量'!D:D)</f>
        <v>2</v>
      </c>
    </row>
    <row r="8" spans="1:6" ht="14.25">
      <c r="A8" s="11">
        <v>7</v>
      </c>
      <c r="B8" s="7">
        <v>40001</v>
      </c>
      <c r="C8" s="7">
        <f>VLOOKUP(B8,'物料编码'!B$2:C$1000,2,)</f>
        <v>9012</v>
      </c>
      <c r="D8" s="9">
        <f t="shared" si="0"/>
        <v>11</v>
      </c>
      <c r="E8" s="9">
        <f>SUMIF('入库数量'!B:D,'库存数量'!B8,'入库数量'!D:D)</f>
        <v>11</v>
      </c>
      <c r="F8" s="9">
        <f>SUMIF('使用数量'!B:D,'库存数量'!B8,'使用数量'!D:D)</f>
        <v>0</v>
      </c>
    </row>
    <row r="9" spans="1:6" ht="14.25">
      <c r="A9" s="11">
        <v>8</v>
      </c>
      <c r="B9" s="7">
        <v>40002</v>
      </c>
      <c r="C9" s="7">
        <f>VLOOKUP(B9,'物料编码'!B$2:C$1000,2,)</f>
        <v>9013</v>
      </c>
      <c r="D9" s="9">
        <f t="shared" si="0"/>
        <v>12</v>
      </c>
      <c r="E9" s="9">
        <f>SUMIF('入库数量'!B:D,'库存数量'!B9,'入库数量'!D:D)</f>
        <v>12</v>
      </c>
      <c r="F9" s="9">
        <f>SUMIF('使用数量'!B:D,'库存数量'!B9,'使用数量'!D:D)</f>
        <v>0</v>
      </c>
    </row>
    <row r="10" spans="1:6" ht="14.25">
      <c r="A10" s="11">
        <v>9</v>
      </c>
      <c r="B10" s="7">
        <v>40003</v>
      </c>
      <c r="C10" s="7">
        <f>VLOOKUP(B10,'物料编码'!B$2:C$1000,2,)</f>
        <v>9014</v>
      </c>
      <c r="D10" s="9">
        <f t="shared" si="0"/>
        <v>1</v>
      </c>
      <c r="E10" s="9">
        <f>SUMIF('入库数量'!B:D,'库存数量'!B10,'入库数量'!D:D)</f>
        <v>16</v>
      </c>
      <c r="F10" s="9">
        <f>SUMIF('使用数量'!B:D,'库存数量'!B10,'使用数量'!D:D)</f>
        <v>15</v>
      </c>
    </row>
    <row r="11" spans="1:6" ht="14.25">
      <c r="A11" s="11">
        <v>10</v>
      </c>
      <c r="B11" s="7">
        <v>40004</v>
      </c>
      <c r="C11" s="7">
        <f>VLOOKUP(B11,'物料编码'!B$2:C$1000,2,)</f>
        <v>9015</v>
      </c>
      <c r="D11" s="9">
        <f t="shared" si="0"/>
        <v>3</v>
      </c>
      <c r="E11" s="9">
        <f>SUMIF('入库数量'!B:D,'库存数量'!B11,'入库数量'!D:D)</f>
        <v>3</v>
      </c>
      <c r="F11" s="9">
        <f>SUMIF('使用数量'!B:D,'库存数量'!B11,'使用数量'!D:D)</f>
        <v>0</v>
      </c>
    </row>
    <row r="12" spans="1:6" ht="14.25">
      <c r="A12" s="11">
        <v>11</v>
      </c>
      <c r="B12" s="27" t="s">
        <v>67</v>
      </c>
      <c r="C12" s="7">
        <f>VLOOKUP(B12,'物料编码'!B$2:C$1000,2,)</f>
        <v>9016</v>
      </c>
      <c r="D12" s="9">
        <f>E12-F12</f>
        <v>4</v>
      </c>
      <c r="E12" s="9">
        <f>SUMIF('入库数量'!B:D,'库存数量'!B12,'入库数量'!D:D)</f>
        <v>4</v>
      </c>
      <c r="F12" s="9">
        <f>SUMIF('使用数量'!B:D,'库存数量'!B12,'使用数量'!D:D)</f>
        <v>0</v>
      </c>
    </row>
    <row r="13" spans="1:6" ht="14.25">
      <c r="A13" s="11">
        <v>12</v>
      </c>
      <c r="B13" s="7"/>
      <c r="C13" s="7" t="e">
        <f>VLOOKUP(B13,'物料编码'!B$2:C$1000,2,)</f>
        <v>#N/A</v>
      </c>
      <c r="D13" s="9">
        <f>E13-F13</f>
        <v>0</v>
      </c>
      <c r="E13" s="9">
        <f>SUMIF('入库数量'!B:D,'库存数量'!B13,'入库数量'!D:D)</f>
        <v>0</v>
      </c>
      <c r="F13" s="9">
        <f>SUMIF('使用数量'!B:D,'库存数量'!B13,'使用数量'!D:D)</f>
        <v>0</v>
      </c>
    </row>
  </sheetData>
  <sheetProtection/>
  <conditionalFormatting sqref="D2:D33">
    <cfRule type="cellIs" priority="4" dxfId="6" operator="lessThanOrEqual" stopIfTrue="1">
      <formula>0</formula>
    </cfRule>
  </conditionalFormatting>
  <conditionalFormatting sqref="D2">
    <cfRule type="cellIs" priority="2" dxfId="7" operator="lessThan" stopIfTrue="1">
      <formula>0</formula>
    </cfRule>
    <cfRule type="cellIs" priority="3" dxfId="3" operator="lessThan" stopIfTrue="1">
      <formula>-3</formula>
    </cfRule>
  </conditionalFormatting>
  <conditionalFormatting sqref="D1:D6553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7" sqref="I17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5" width="9.50390625" style="0" bestFit="1" customWidth="1"/>
    <col min="6" max="6" width="8.50390625" style="0" bestFit="1" customWidth="1"/>
  </cols>
  <sheetData>
    <row r="1" spans="1:7" ht="14.25">
      <c r="A1" t="s">
        <v>13</v>
      </c>
      <c r="B1" t="s">
        <v>0</v>
      </c>
      <c r="C1" t="s">
        <v>1</v>
      </c>
      <c r="D1" s="4" t="s">
        <v>2</v>
      </c>
      <c r="E1" s="4" t="s">
        <v>36</v>
      </c>
      <c r="F1" s="4" t="s">
        <v>37</v>
      </c>
      <c r="G1" t="s">
        <v>54</v>
      </c>
    </row>
    <row r="2" spans="1:7" ht="14.25">
      <c r="A2" s="3">
        <v>1</v>
      </c>
      <c r="B2" s="2">
        <v>10001</v>
      </c>
      <c r="C2" s="2" t="str">
        <f>VLOOKUP(B2,'物料编码'!B$2:C$1000,2,FALSE)</f>
        <v>电阻1K</v>
      </c>
      <c r="D2" s="5">
        <v>5</v>
      </c>
      <c r="E2" s="5">
        <f>SUMIF('物料编码'!B:D,'入库数量'!B2,'物料编码'!E:E)</f>
        <v>0.56</v>
      </c>
      <c r="F2" s="5">
        <f aca="true" t="shared" si="0" ref="F2:F12">E2*D2</f>
        <v>2.8000000000000003</v>
      </c>
      <c r="G2" t="str">
        <f>VLOOKUP(B2,'物料编码'!B$2:G$1000,6,FALSE)</f>
        <v>零件盒1</v>
      </c>
    </row>
    <row r="3" spans="1:7" ht="14.25">
      <c r="A3" s="3">
        <v>2</v>
      </c>
      <c r="B3" s="2">
        <v>10002</v>
      </c>
      <c r="C3" s="2" t="str">
        <f>VLOOKUP(B3,'物料编码'!B$2:C$1000,2,FALSE)</f>
        <v>电阻4.7K</v>
      </c>
      <c r="D3" s="5">
        <v>20</v>
      </c>
      <c r="E3" s="5">
        <f>SUMIF('物料编码'!B:D,'入库数量'!B3,'物料编码'!E:E)</f>
        <v>0.01</v>
      </c>
      <c r="F3" s="5">
        <f t="shared" si="0"/>
        <v>0.2</v>
      </c>
      <c r="G3" t="str">
        <f>VLOOKUP(B3,'物料编码'!B$2:G$1000,6,FALSE)</f>
        <v>零件盒2</v>
      </c>
    </row>
    <row r="4" spans="1:7" ht="14.25">
      <c r="A4" s="3">
        <v>3</v>
      </c>
      <c r="B4" s="2">
        <v>10003</v>
      </c>
      <c r="C4" s="2" t="str">
        <f>VLOOKUP(B4,'物料编码'!B$2:C$1000,2,FALSE)</f>
        <v>电阻10K</v>
      </c>
      <c r="D4" s="5">
        <v>21</v>
      </c>
      <c r="E4" s="5">
        <f>SUMIF('物料编码'!B:D,'入库数量'!B4,'物料编码'!E:E)</f>
        <v>0.32</v>
      </c>
      <c r="F4" s="5">
        <f t="shared" si="0"/>
        <v>6.72</v>
      </c>
      <c r="G4" t="str">
        <f>VLOOKUP(B4,'物料编码'!B$2:G$1000,6,FALSE)</f>
        <v>零件盒3</v>
      </c>
    </row>
    <row r="5" spans="1:7" ht="14.25">
      <c r="A5" s="3">
        <v>4</v>
      </c>
      <c r="B5" s="2">
        <v>10004</v>
      </c>
      <c r="C5" s="2" t="str">
        <f>VLOOKUP(B5,'物料编码'!B$2:C$1000,2,FALSE)</f>
        <v>电阻2K</v>
      </c>
      <c r="D5" s="5">
        <v>22</v>
      </c>
      <c r="E5" s="5">
        <f>SUMIF('物料编码'!B:D,'入库数量'!B5,'物料编码'!E:E)</f>
        <v>0.1</v>
      </c>
      <c r="F5" s="5">
        <f t="shared" si="0"/>
        <v>2.2</v>
      </c>
      <c r="G5" t="str">
        <f>VLOOKUP(B5,'物料编码'!B$2:G$1000,6,FALSE)</f>
        <v>零件盒4</v>
      </c>
    </row>
    <row r="6" spans="1:7" ht="14.25">
      <c r="A6" s="3">
        <v>5</v>
      </c>
      <c r="B6" s="2">
        <v>20001</v>
      </c>
      <c r="C6" s="2" t="str">
        <f>VLOOKUP(B6,'物料编码'!B$2:C$1000,2,FALSE)</f>
        <v>0.1pF</v>
      </c>
      <c r="D6" s="5">
        <v>14</v>
      </c>
      <c r="E6" s="5">
        <f>SUMIF('物料编码'!B:D,'入库数量'!B6,'物料编码'!E:E)</f>
        <v>1</v>
      </c>
      <c r="F6" s="5">
        <f t="shared" si="0"/>
        <v>14</v>
      </c>
      <c r="G6" t="str">
        <f>VLOOKUP(B6,'物料编码'!B$2:G$1000,6,FALSE)</f>
        <v>零件盒5</v>
      </c>
    </row>
    <row r="7" spans="1:7" ht="14.25">
      <c r="A7" s="3">
        <v>6</v>
      </c>
      <c r="B7" s="2">
        <v>20002</v>
      </c>
      <c r="C7" s="2" t="str">
        <f>VLOOKUP(B7,'物料编码'!B$2:C$1000,2,FALSE)</f>
        <v>0.2pF</v>
      </c>
      <c r="D7" s="5">
        <v>12</v>
      </c>
      <c r="E7" s="5">
        <f>SUMIF('物料编码'!B:D,'入库数量'!B7,'物料编码'!E:E)</f>
        <v>2</v>
      </c>
      <c r="F7" s="5">
        <f t="shared" si="0"/>
        <v>24</v>
      </c>
      <c r="G7" t="str">
        <f>VLOOKUP(B7,'物料编码'!B$2:G$1000,6,FALSE)</f>
        <v>零件盒6</v>
      </c>
    </row>
    <row r="8" spans="1:7" ht="14.25">
      <c r="A8" s="3">
        <v>7</v>
      </c>
      <c r="B8" s="2">
        <v>40001</v>
      </c>
      <c r="C8" s="2">
        <f>VLOOKUP(B8,'物料编码'!B$2:C$1000,2,FALSE)</f>
        <v>9012</v>
      </c>
      <c r="D8" s="5">
        <v>11</v>
      </c>
      <c r="E8" s="5">
        <f>SUMIF('物料编码'!B:D,'入库数量'!B8,'物料编码'!E:E)</f>
        <v>4</v>
      </c>
      <c r="F8" s="5">
        <f t="shared" si="0"/>
        <v>44</v>
      </c>
      <c r="G8" t="str">
        <f>VLOOKUP(B8,'物料编码'!B$2:G$1000,6,FALSE)</f>
        <v>零件盒7</v>
      </c>
    </row>
    <row r="9" spans="1:7" ht="14.25">
      <c r="A9" s="3">
        <v>8</v>
      </c>
      <c r="B9" s="2">
        <v>40002</v>
      </c>
      <c r="C9" s="2">
        <f>VLOOKUP(B9,'物料编码'!B$2:C$1000,2,FALSE)</f>
        <v>9013</v>
      </c>
      <c r="D9" s="5">
        <v>12</v>
      </c>
      <c r="E9" s="5">
        <f>SUMIF('物料编码'!B:D,'入库数量'!B9,'物料编码'!E:E)</f>
        <v>9</v>
      </c>
      <c r="F9" s="5">
        <f t="shared" si="0"/>
        <v>108</v>
      </c>
      <c r="G9" t="str">
        <f>VLOOKUP(B9,'物料编码'!B$2:G$1000,6,FALSE)</f>
        <v>零件盒8</v>
      </c>
    </row>
    <row r="10" spans="1:7" ht="14.25">
      <c r="A10" s="3">
        <v>9</v>
      </c>
      <c r="B10" s="2">
        <v>40003</v>
      </c>
      <c r="C10" s="2">
        <f>VLOOKUP(B10,'物料编码'!B$2:C$1000,2,FALSE)</f>
        <v>9014</v>
      </c>
      <c r="D10" s="5">
        <v>1</v>
      </c>
      <c r="E10" s="5">
        <f>SUMIF('物料编码'!B:D,'入库数量'!B10,'物料编码'!E:E)</f>
        <v>10</v>
      </c>
      <c r="F10" s="5">
        <f t="shared" si="0"/>
        <v>10</v>
      </c>
      <c r="G10" t="str">
        <f>VLOOKUP(B10,'物料编码'!B$2:G$1000,6,FALSE)</f>
        <v>零件盒9</v>
      </c>
    </row>
    <row r="11" spans="1:7" ht="14.25">
      <c r="A11" s="3">
        <v>10</v>
      </c>
      <c r="B11" s="2">
        <v>10001</v>
      </c>
      <c r="C11" s="2" t="str">
        <f>VLOOKUP(B11,'物料编码'!B$2:C$1000,2,FALSE)</f>
        <v>电阻1K</v>
      </c>
      <c r="D11" s="5">
        <v>10</v>
      </c>
      <c r="E11" s="5">
        <f>SUMIF('物料编码'!B:D,'入库数量'!B11,'物料编码'!E:E)</f>
        <v>0.56</v>
      </c>
      <c r="F11" s="5">
        <f t="shared" si="0"/>
        <v>5.6000000000000005</v>
      </c>
      <c r="G11" t="str">
        <f>VLOOKUP(B11,'物料编码'!B$2:G$1000,6,FALSE)</f>
        <v>零件盒1</v>
      </c>
    </row>
    <row r="12" spans="1:7" ht="14.25">
      <c r="A12" s="3">
        <v>11</v>
      </c>
      <c r="B12" s="2">
        <v>40003</v>
      </c>
      <c r="C12" s="2">
        <f>VLOOKUP(B12,'物料编码'!B$2:C$1000,2,FALSE)</f>
        <v>9014</v>
      </c>
      <c r="D12" s="5">
        <v>12</v>
      </c>
      <c r="E12" s="5">
        <f>SUMIF('物料编码'!B:D,'入库数量'!B12,'物料编码'!E:E)</f>
        <v>10</v>
      </c>
      <c r="F12" s="5">
        <f t="shared" si="0"/>
        <v>120</v>
      </c>
      <c r="G12" t="str">
        <f>VLOOKUP(B12,'物料编码'!B$2:G$1000,6,FALSE)</f>
        <v>零件盒9</v>
      </c>
    </row>
    <row r="13" spans="1:7" ht="14.25">
      <c r="A13" s="13" t="s">
        <v>35</v>
      </c>
      <c r="B13" s="14"/>
      <c r="C13" s="14"/>
      <c r="D13" s="14"/>
      <c r="E13" s="14"/>
      <c r="F13" s="14"/>
      <c r="G13" s="14"/>
    </row>
    <row r="14" spans="1:7" ht="14.25">
      <c r="A14" s="3">
        <v>12</v>
      </c>
      <c r="B14" s="2">
        <v>40003</v>
      </c>
      <c r="C14" s="2">
        <f>VLOOKUP(B14,'物料编码'!B$2:C$1000,2,FALSE)</f>
        <v>9014</v>
      </c>
      <c r="D14" s="5">
        <v>3</v>
      </c>
      <c r="E14" s="5">
        <f>SUMIF('物料编码'!B:D,'入库数量'!B14,'物料编码'!E:E)</f>
        <v>10</v>
      </c>
      <c r="F14" s="5">
        <f>E14*D14</f>
        <v>30</v>
      </c>
      <c r="G14" t="str">
        <f>VLOOKUP(B14,'物料编码'!B$2:G$1000,6,FALSE)</f>
        <v>零件盒9</v>
      </c>
    </row>
    <row r="15" spans="1:7" ht="14.25">
      <c r="A15" s="3">
        <v>13</v>
      </c>
      <c r="B15" s="2">
        <v>20001</v>
      </c>
      <c r="C15" s="2" t="str">
        <f>VLOOKUP(B15,'物料编码'!B$2:C$1000,2,FALSE)</f>
        <v>0.1pF</v>
      </c>
      <c r="D15" s="5">
        <v>1</v>
      </c>
      <c r="E15" s="5">
        <f>SUMIF('物料编码'!B:D,'入库数量'!B15,'物料编码'!E:E)</f>
        <v>1</v>
      </c>
      <c r="F15" s="5">
        <f>E15*D15</f>
        <v>1</v>
      </c>
      <c r="G15" t="str">
        <f>VLOOKUP(B15,'物料编码'!B$2:G$1000,6,FALSE)</f>
        <v>零件盒5</v>
      </c>
    </row>
    <row r="16" spans="1:7" ht="14.25">
      <c r="A16" s="3">
        <v>14</v>
      </c>
      <c r="B16" s="2">
        <v>20002</v>
      </c>
      <c r="C16" s="2" t="str">
        <f>VLOOKUP(B16,'物料编码'!B$2:C$1000,2,FALSE)</f>
        <v>0.2pF</v>
      </c>
      <c r="D16" s="5">
        <v>1</v>
      </c>
      <c r="E16" s="5">
        <f>SUMIF('物料编码'!B:D,'入库数量'!B16,'物料编码'!E:E)</f>
        <v>2</v>
      </c>
      <c r="F16" s="5">
        <f>E16*D16</f>
        <v>2</v>
      </c>
      <c r="G16" t="str">
        <f>VLOOKUP(B16,'物料编码'!B$2:G$1000,6,FALSE)</f>
        <v>零件盒6</v>
      </c>
    </row>
    <row r="17" spans="1:7" ht="14.25">
      <c r="A17" s="3">
        <v>15</v>
      </c>
      <c r="B17" s="2">
        <v>20002</v>
      </c>
      <c r="C17" s="2" t="str">
        <f>VLOOKUP(B17,'物料编码'!B$2:C$1000,2,FALSE)</f>
        <v>0.2pF</v>
      </c>
      <c r="D17" s="5">
        <v>2</v>
      </c>
      <c r="E17" s="5">
        <f>SUMIF('物料编码'!B:D,'入库数量'!B17,'物料编码'!E:E)</f>
        <v>2</v>
      </c>
      <c r="F17" s="5">
        <f>E17*D17</f>
        <v>4</v>
      </c>
      <c r="G17" t="str">
        <f>VLOOKUP(B17,'物料编码'!B$2:G$1000,6,FALSE)</f>
        <v>零件盒6</v>
      </c>
    </row>
    <row r="18" spans="1:7" ht="14.25">
      <c r="A18" s="3">
        <v>16</v>
      </c>
      <c r="B18" s="2">
        <v>40004</v>
      </c>
      <c r="C18" s="2">
        <f>VLOOKUP(B18,'物料编码'!B$2:C$1000,2,FALSE)</f>
        <v>9015</v>
      </c>
      <c r="D18" s="5">
        <v>3</v>
      </c>
      <c r="E18" s="5">
        <f>SUMIF('物料编码'!B:D,'入库数量'!B18,'物料编码'!E:E)</f>
        <v>2</v>
      </c>
      <c r="F18" s="5">
        <f>E18*D18</f>
        <v>6</v>
      </c>
      <c r="G18" t="str">
        <f>VLOOKUP(B18,'物料编码'!B$2:G$1000,6,FALSE)</f>
        <v>零件盒10</v>
      </c>
    </row>
    <row r="19" spans="1:7" ht="14.25">
      <c r="A19" s="3">
        <v>17</v>
      </c>
      <c r="B19" s="2" t="s">
        <v>46</v>
      </c>
      <c r="C19" s="2">
        <f>VLOOKUP(B19,'物料编码'!B$2:C$1000,2,FALSE)</f>
        <v>9016</v>
      </c>
      <c r="D19" s="5">
        <v>4</v>
      </c>
      <c r="E19" s="5">
        <f>SUMIF('物料编码'!B:D,'入库数量'!B19,'物料编码'!E:E)</f>
        <v>3</v>
      </c>
      <c r="F19" s="5">
        <f>E19*D19</f>
        <v>12</v>
      </c>
      <c r="G19" t="str">
        <f>VLOOKUP(B19,'物料编码'!B$2:G$1000,6,FALSE)</f>
        <v>零件盒11</v>
      </c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</sheetData>
  <sheetProtection/>
  <mergeCells count="1">
    <mergeCell ref="A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2" sqref="F22"/>
    </sheetView>
  </sheetViews>
  <sheetFormatPr defaultColWidth="9.00390625" defaultRowHeight="14.25"/>
  <cols>
    <col min="1" max="1" width="4.50390625" style="3" customWidth="1"/>
    <col min="2" max="3" width="9.00390625" style="2" customWidth="1"/>
    <col min="5" max="5" width="9.50390625" style="0" bestFit="1" customWidth="1"/>
    <col min="6" max="6" width="8.50390625" style="0" bestFit="1" customWidth="1"/>
    <col min="7" max="7" width="8.50390625" style="0" customWidth="1"/>
  </cols>
  <sheetData>
    <row r="1" spans="1:8" ht="14.25">
      <c r="A1" s="11" t="s">
        <v>13</v>
      </c>
      <c r="B1" s="7" t="s">
        <v>0</v>
      </c>
      <c r="C1" s="7" t="s">
        <v>1</v>
      </c>
      <c r="D1" s="8" t="s">
        <v>3</v>
      </c>
      <c r="E1" s="8" t="s">
        <v>41</v>
      </c>
      <c r="F1" s="8" t="s">
        <v>43</v>
      </c>
      <c r="G1" s="6" t="s">
        <v>54</v>
      </c>
      <c r="H1" s="20" t="s">
        <v>42</v>
      </c>
    </row>
    <row r="2" spans="1:8" ht="14.25">
      <c r="A2" s="11">
        <v>1</v>
      </c>
      <c r="B2" s="7">
        <v>10001</v>
      </c>
      <c r="C2" s="7" t="str">
        <f>VLOOKUP(B2,'物料编码'!B$2:C$1000,2,FALSE)</f>
        <v>电阻1K</v>
      </c>
      <c r="D2" s="9">
        <v>5</v>
      </c>
      <c r="E2" s="9">
        <f>SUMIF('物料编码'!B:D,'使用数量'!B2,'物料编码'!E:E)</f>
        <v>0.56</v>
      </c>
      <c r="F2" s="9">
        <f aca="true" t="shared" si="0" ref="F2:F8">E2*D2</f>
        <v>2.8000000000000003</v>
      </c>
      <c r="G2" s="9" t="str">
        <f>VLOOKUP(B2,'物料编码'!B$2:G$1000,6,FALSE)</f>
        <v>零件盒1</v>
      </c>
      <c r="H2" s="6"/>
    </row>
    <row r="3" spans="1:8" ht="14.25">
      <c r="A3" s="11">
        <v>2</v>
      </c>
      <c r="B3" s="7">
        <v>10001</v>
      </c>
      <c r="C3" s="7" t="str">
        <f>VLOOKUP(B3,'物料编码'!B$2:C$1000,2,FALSE)</f>
        <v>电阻1K</v>
      </c>
      <c r="D3" s="9">
        <v>2</v>
      </c>
      <c r="E3" s="9">
        <f>SUMIF('物料编码'!B:D,'使用数量'!B3,'物料编码'!E:E)</f>
        <v>0.56</v>
      </c>
      <c r="F3" s="9">
        <f t="shared" si="0"/>
        <v>1.12</v>
      </c>
      <c r="G3" s="9" t="str">
        <f>VLOOKUP(B3,'物料编码'!B$2:G$1000,6,FALSE)</f>
        <v>零件盒1</v>
      </c>
      <c r="H3" s="6"/>
    </row>
    <row r="4" spans="1:8" ht="14.25">
      <c r="A4" s="11">
        <v>3</v>
      </c>
      <c r="B4" s="7">
        <v>10002</v>
      </c>
      <c r="C4" s="7" t="str">
        <f>VLOOKUP(B4,'物料编码'!B$2:C$1000,2,FALSE)</f>
        <v>电阻4.7K</v>
      </c>
      <c r="D4" s="9">
        <v>2</v>
      </c>
      <c r="E4" s="9">
        <f>SUMIF('物料编码'!B:D,'使用数量'!B4,'物料编码'!E:E)</f>
        <v>0.01</v>
      </c>
      <c r="F4" s="9">
        <f t="shared" si="0"/>
        <v>0.02</v>
      </c>
      <c r="G4" s="9" t="str">
        <f>VLOOKUP(B4,'物料编码'!B$2:G$1000,6,FALSE)</f>
        <v>零件盒2</v>
      </c>
      <c r="H4" s="6"/>
    </row>
    <row r="5" spans="1:8" ht="14.25">
      <c r="A5" s="11">
        <v>4</v>
      </c>
      <c r="B5" s="7">
        <v>10004</v>
      </c>
      <c r="C5" s="7" t="str">
        <f>VLOOKUP(B5,'物料编码'!B$2:C$1000,2,FALSE)</f>
        <v>电阻2K</v>
      </c>
      <c r="D5" s="9">
        <v>3</v>
      </c>
      <c r="E5" s="9">
        <f>SUMIF('物料编码'!B:D,'使用数量'!B5,'物料编码'!E:E)</f>
        <v>0.1</v>
      </c>
      <c r="F5" s="9">
        <f t="shared" si="0"/>
        <v>0.30000000000000004</v>
      </c>
      <c r="G5" s="9" t="str">
        <f>VLOOKUP(B5,'物料编码'!B$2:G$1000,6,FALSE)</f>
        <v>零件盒4</v>
      </c>
      <c r="H5" s="6"/>
    </row>
    <row r="6" spans="1:8" ht="14.25">
      <c r="A6" s="11">
        <v>5</v>
      </c>
      <c r="B6" s="7">
        <v>40003</v>
      </c>
      <c r="C6" s="7">
        <f>VLOOKUP(B6,'物料编码'!B$2:C$1000,2,FALSE)</f>
        <v>9014</v>
      </c>
      <c r="D6" s="9">
        <v>4</v>
      </c>
      <c r="E6" s="9">
        <f>SUMIF('物料编码'!B:D,'使用数量'!B6,'物料编码'!E:E)</f>
        <v>10</v>
      </c>
      <c r="F6" s="9">
        <f t="shared" si="0"/>
        <v>40</v>
      </c>
      <c r="G6" s="9" t="str">
        <f>VLOOKUP(B6,'物料编码'!B$2:G$1000,6,FALSE)</f>
        <v>零件盒9</v>
      </c>
      <c r="H6" s="6"/>
    </row>
    <row r="7" spans="1:8" ht="14.25">
      <c r="A7" s="11">
        <v>6</v>
      </c>
      <c r="B7" s="7">
        <v>10001</v>
      </c>
      <c r="C7" s="7" t="str">
        <f>VLOOKUP(B7,'物料编码'!B$2:C$1000,2,FALSE)</f>
        <v>电阻1K</v>
      </c>
      <c r="D7" s="9">
        <v>2</v>
      </c>
      <c r="E7" s="9">
        <f>SUMIF('物料编码'!B:D,'使用数量'!B7,'物料编码'!E:E)</f>
        <v>0.56</v>
      </c>
      <c r="F7" s="9">
        <f t="shared" si="0"/>
        <v>1.12</v>
      </c>
      <c r="G7" s="9" t="str">
        <f>VLOOKUP(B7,'物料编码'!B$2:G$1000,6,FALSE)</f>
        <v>零件盒1</v>
      </c>
      <c r="H7" s="6"/>
    </row>
    <row r="8" spans="1:8" ht="14.25">
      <c r="A8" s="11">
        <v>7</v>
      </c>
      <c r="B8" s="7">
        <v>40003</v>
      </c>
      <c r="C8" s="7">
        <f>VLOOKUP(B8,'物料编码'!B$2:C$1000,2,FALSE)</f>
        <v>9014</v>
      </c>
      <c r="D8" s="9">
        <v>10</v>
      </c>
      <c r="E8" s="9">
        <f>SUMIF('物料编码'!B:D,'使用数量'!B8,'物料编码'!E:E)</f>
        <v>10</v>
      </c>
      <c r="F8" s="9">
        <f t="shared" si="0"/>
        <v>100</v>
      </c>
      <c r="G8" s="9" t="str">
        <f>VLOOKUP(B8,'物料编码'!B$2:G$1000,6,FALSE)</f>
        <v>零件盒9</v>
      </c>
      <c r="H8" s="6"/>
    </row>
    <row r="9" spans="1:8" ht="14.25">
      <c r="A9" s="15" t="s">
        <v>34</v>
      </c>
      <c r="B9" s="16"/>
      <c r="C9" s="16"/>
      <c r="D9" s="16"/>
      <c r="E9" s="16"/>
      <c r="F9" s="16"/>
      <c r="G9" s="24"/>
      <c r="H9" s="25"/>
    </row>
    <row r="10" spans="1:8" ht="14.25">
      <c r="A10" s="11">
        <v>8</v>
      </c>
      <c r="B10" s="7">
        <v>40003</v>
      </c>
      <c r="C10" s="7">
        <f>VLOOKUP(B10,'物料编码'!B$2:C$1000,2,FALSE)</f>
        <v>9014</v>
      </c>
      <c r="D10" s="9">
        <v>1</v>
      </c>
      <c r="E10" s="9">
        <f>SUMIF('物料编码'!B:D,'使用数量'!B10,'物料编码'!E:E)</f>
        <v>10</v>
      </c>
      <c r="F10" s="9">
        <f aca="true" t="shared" si="1" ref="F10:F15">E10*D10</f>
        <v>10</v>
      </c>
      <c r="G10" s="9" t="str">
        <f>VLOOKUP(B10,'物料编码'!B$2:G$1000,6,FALSE)</f>
        <v>零件盒9</v>
      </c>
      <c r="H10" s="21">
        <f>SUM(F10:F15)</f>
        <v>18.82</v>
      </c>
    </row>
    <row r="11" spans="1:8" ht="14.25">
      <c r="A11" s="11">
        <v>9</v>
      </c>
      <c r="B11" s="7">
        <v>20001</v>
      </c>
      <c r="C11" s="7" t="str">
        <f>VLOOKUP(B11,'物料编码'!B$2:C$1000,2,FALSE)</f>
        <v>0.1pF</v>
      </c>
      <c r="D11" s="9">
        <v>2</v>
      </c>
      <c r="E11" s="9">
        <f>SUMIF('物料编码'!B:D,'使用数量'!B11,'物料编码'!E:E)</f>
        <v>1</v>
      </c>
      <c r="F11" s="9">
        <f t="shared" si="1"/>
        <v>2</v>
      </c>
      <c r="G11" s="9" t="str">
        <f>VLOOKUP(B11,'物料编码'!B$2:G$1000,6,FALSE)</f>
        <v>零件盒5</v>
      </c>
      <c r="H11" s="22"/>
    </row>
    <row r="12" spans="1:8" ht="14.25">
      <c r="A12" s="11">
        <v>10</v>
      </c>
      <c r="B12" s="7">
        <v>20002</v>
      </c>
      <c r="C12" s="7" t="str">
        <f>VLOOKUP(B12,'物料编码'!B$2:C$1000,2,FALSE)</f>
        <v>0.2pF</v>
      </c>
      <c r="D12" s="9">
        <v>2</v>
      </c>
      <c r="E12" s="9">
        <f>SUMIF('物料编码'!B:D,'使用数量'!B12,'物料编码'!E:E)</f>
        <v>2</v>
      </c>
      <c r="F12" s="9">
        <f t="shared" si="1"/>
        <v>4</v>
      </c>
      <c r="G12" s="9" t="str">
        <f>VLOOKUP(B12,'物料编码'!B$2:G$1000,6,FALSE)</f>
        <v>零件盒6</v>
      </c>
      <c r="H12" s="22"/>
    </row>
    <row r="13" spans="1:8" ht="14.25">
      <c r="A13" s="11">
        <v>11</v>
      </c>
      <c r="B13" s="7">
        <v>10001</v>
      </c>
      <c r="C13" s="7" t="str">
        <f>VLOOKUP(B13,'物料编码'!B$2:C$1000,2,FALSE)</f>
        <v>电阻1K</v>
      </c>
      <c r="D13" s="9">
        <v>2</v>
      </c>
      <c r="E13" s="9">
        <f>SUMIF('物料编码'!B:D,'使用数量'!B13,'物料编码'!E:E)</f>
        <v>0.56</v>
      </c>
      <c r="F13" s="9">
        <f t="shared" si="1"/>
        <v>1.12</v>
      </c>
      <c r="G13" s="9" t="str">
        <f>VLOOKUP(B13,'物料编码'!B$2:G$1000,6,FALSE)</f>
        <v>零件盒1</v>
      </c>
      <c r="H13" s="22"/>
    </row>
    <row r="14" spans="1:8" ht="14.25">
      <c r="A14" s="11">
        <v>12</v>
      </c>
      <c r="B14" s="7">
        <v>10002</v>
      </c>
      <c r="C14" s="7" t="str">
        <f>VLOOKUP(B14,'物料编码'!B$2:C$1000,2,FALSE)</f>
        <v>电阻4.7K</v>
      </c>
      <c r="D14" s="9">
        <v>2</v>
      </c>
      <c r="E14" s="9">
        <f>SUMIF('物料编码'!B:D,'使用数量'!B14,'物料编码'!E:E)</f>
        <v>0.01</v>
      </c>
      <c r="F14" s="9">
        <f t="shared" si="1"/>
        <v>0.02</v>
      </c>
      <c r="G14" s="9" t="str">
        <f>VLOOKUP(B14,'物料编码'!B$2:G$1000,6,FALSE)</f>
        <v>零件盒2</v>
      </c>
      <c r="H14" s="22"/>
    </row>
    <row r="15" spans="1:8" ht="14.25">
      <c r="A15" s="11">
        <v>13</v>
      </c>
      <c r="B15" s="7">
        <v>10001</v>
      </c>
      <c r="C15" s="7" t="str">
        <f>VLOOKUP(B15,'物料编码'!B$2:C$1000,2,FALSE)</f>
        <v>电阻1K</v>
      </c>
      <c r="D15" s="9">
        <v>3</v>
      </c>
      <c r="E15" s="9">
        <f>SUMIF('物料编码'!B:D,'使用数量'!B15,'物料编码'!E:E)</f>
        <v>0.56</v>
      </c>
      <c r="F15" s="9">
        <f t="shared" si="1"/>
        <v>1.6800000000000002</v>
      </c>
      <c r="G15" s="9" t="str">
        <f>VLOOKUP(B15,'物料编码'!B$2:G$1000,6,FALSE)</f>
        <v>零件盒1</v>
      </c>
      <c r="H15" s="23"/>
    </row>
  </sheetData>
  <sheetProtection/>
  <mergeCells count="2">
    <mergeCell ref="H10:H15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00390625" defaultRowHeight="14.25"/>
  <cols>
    <col min="1" max="1" width="4.25390625" style="3" customWidth="1"/>
    <col min="2" max="4" width="9.00390625" style="2" customWidth="1"/>
    <col min="5" max="5" width="9.00390625" style="5" customWidth="1"/>
    <col min="6" max="6" width="11.625" style="0" bestFit="1" customWidth="1"/>
    <col min="16" max="16" width="11.625" style="0" bestFit="1" customWidth="1"/>
  </cols>
  <sheetData>
    <row r="1" spans="1:7" ht="14.25">
      <c r="A1" s="11" t="s">
        <v>13</v>
      </c>
      <c r="B1" s="7" t="s">
        <v>4</v>
      </c>
      <c r="C1" s="7" t="s">
        <v>1</v>
      </c>
      <c r="D1" s="7" t="s">
        <v>22</v>
      </c>
      <c r="E1" s="10" t="s">
        <v>33</v>
      </c>
      <c r="F1" s="6" t="s">
        <v>23</v>
      </c>
      <c r="G1" s="19" t="s">
        <v>54</v>
      </c>
    </row>
    <row r="2" spans="1:7" ht="14.25">
      <c r="A2" s="11">
        <v>1</v>
      </c>
      <c r="B2" s="7">
        <v>10001</v>
      </c>
      <c r="C2" s="7" t="s">
        <v>24</v>
      </c>
      <c r="D2" s="7" t="s">
        <v>25</v>
      </c>
      <c r="E2" s="9">
        <v>0.56</v>
      </c>
      <c r="F2" s="26" t="s">
        <v>66</v>
      </c>
      <c r="G2" s="6" t="s">
        <v>55</v>
      </c>
    </row>
    <row r="3" spans="1:7" ht="14.25">
      <c r="A3" s="11">
        <v>2</v>
      </c>
      <c r="B3" s="7">
        <v>10002</v>
      </c>
      <c r="C3" s="7" t="s">
        <v>26</v>
      </c>
      <c r="D3" s="7"/>
      <c r="E3" s="9">
        <v>0.01</v>
      </c>
      <c r="F3" s="26" t="s">
        <v>66</v>
      </c>
      <c r="G3" s="6" t="s">
        <v>56</v>
      </c>
    </row>
    <row r="4" spans="1:7" ht="14.25">
      <c r="A4" s="11">
        <v>3</v>
      </c>
      <c r="B4" s="7">
        <v>10003</v>
      </c>
      <c r="C4" s="7" t="s">
        <v>27</v>
      </c>
      <c r="D4" s="7"/>
      <c r="E4" s="9">
        <v>0.32</v>
      </c>
      <c r="F4" s="26" t="s">
        <v>66</v>
      </c>
      <c r="G4" s="6" t="s">
        <v>57</v>
      </c>
    </row>
    <row r="5" spans="1:7" ht="14.25">
      <c r="A5" s="11">
        <v>4</v>
      </c>
      <c r="B5" s="7">
        <v>10004</v>
      </c>
      <c r="C5" s="7" t="s">
        <v>28</v>
      </c>
      <c r="D5" s="7"/>
      <c r="E5" s="9">
        <v>0.1</v>
      </c>
      <c r="F5" s="26" t="s">
        <v>66</v>
      </c>
      <c r="G5" s="6" t="s">
        <v>58</v>
      </c>
    </row>
    <row r="6" spans="1:7" ht="14.25">
      <c r="A6" s="11">
        <v>5</v>
      </c>
      <c r="B6" s="7">
        <v>20001</v>
      </c>
      <c r="C6" s="7" t="s">
        <v>29</v>
      </c>
      <c r="D6" s="7" t="s">
        <v>30</v>
      </c>
      <c r="E6" s="9">
        <v>1</v>
      </c>
      <c r="F6" s="26" t="s">
        <v>66</v>
      </c>
      <c r="G6" s="6" t="s">
        <v>59</v>
      </c>
    </row>
    <row r="7" spans="1:7" ht="14.25">
      <c r="A7" s="11">
        <v>6</v>
      </c>
      <c r="B7" s="7">
        <v>20002</v>
      </c>
      <c r="C7" s="7" t="s">
        <v>31</v>
      </c>
      <c r="D7" s="7" t="s">
        <v>30</v>
      </c>
      <c r="E7" s="9">
        <v>2</v>
      </c>
      <c r="F7" s="26" t="s">
        <v>66</v>
      </c>
      <c r="G7" s="6" t="s">
        <v>60</v>
      </c>
    </row>
    <row r="8" spans="1:7" ht="14.25">
      <c r="A8" s="11">
        <v>7</v>
      </c>
      <c r="B8" s="7">
        <v>40001</v>
      </c>
      <c r="C8" s="7">
        <v>9012</v>
      </c>
      <c r="D8" s="7" t="s">
        <v>32</v>
      </c>
      <c r="E8" s="9">
        <v>4</v>
      </c>
      <c r="F8" s="26" t="s">
        <v>66</v>
      </c>
      <c r="G8" s="6" t="s">
        <v>61</v>
      </c>
    </row>
    <row r="9" spans="1:7" ht="14.25">
      <c r="A9" s="11">
        <v>8</v>
      </c>
      <c r="B9" s="7">
        <v>40002</v>
      </c>
      <c r="C9" s="7">
        <v>9013</v>
      </c>
      <c r="D9" s="7" t="s">
        <v>32</v>
      </c>
      <c r="E9" s="9">
        <v>9</v>
      </c>
      <c r="F9" s="26" t="s">
        <v>66</v>
      </c>
      <c r="G9" s="6" t="s">
        <v>62</v>
      </c>
    </row>
    <row r="10" spans="1:7" ht="14.25">
      <c r="A10" s="11">
        <v>9</v>
      </c>
      <c r="B10" s="7">
        <v>40003</v>
      </c>
      <c r="C10" s="7">
        <v>9014</v>
      </c>
      <c r="D10" s="7" t="s">
        <v>32</v>
      </c>
      <c r="E10" s="9">
        <v>10</v>
      </c>
      <c r="F10" s="26" t="s">
        <v>66</v>
      </c>
      <c r="G10" s="6" t="s">
        <v>63</v>
      </c>
    </row>
    <row r="11" spans="1:7" ht="14.25">
      <c r="A11" s="11">
        <v>10</v>
      </c>
      <c r="B11" s="7">
        <v>40004</v>
      </c>
      <c r="C11" s="7">
        <v>9015</v>
      </c>
      <c r="D11" s="7" t="s">
        <v>32</v>
      </c>
      <c r="E11" s="9">
        <v>2</v>
      </c>
      <c r="F11" s="26" t="s">
        <v>66</v>
      </c>
      <c r="G11" s="6" t="s">
        <v>64</v>
      </c>
    </row>
    <row r="12" spans="1:7" ht="14.25">
      <c r="A12" s="11">
        <v>11</v>
      </c>
      <c r="B12" s="7" t="s">
        <v>46</v>
      </c>
      <c r="C12" s="7">
        <v>9016</v>
      </c>
      <c r="D12" s="7" t="s">
        <v>32</v>
      </c>
      <c r="E12" s="9">
        <v>3</v>
      </c>
      <c r="F12" s="26" t="s">
        <v>66</v>
      </c>
      <c r="G12" s="6" t="s">
        <v>65</v>
      </c>
    </row>
    <row r="13" spans="1:7" ht="14.25">
      <c r="A13" s="11"/>
      <c r="B13" s="7"/>
      <c r="C13" s="7"/>
      <c r="D13" s="7"/>
      <c r="E13" s="9"/>
      <c r="F13" s="6"/>
      <c r="G13" s="6"/>
    </row>
    <row r="14" spans="1:7" ht="14.25">
      <c r="A14" s="11"/>
      <c r="B14" s="7"/>
      <c r="C14" s="7"/>
      <c r="D14" s="7"/>
      <c r="E14" s="9"/>
      <c r="F14" s="6"/>
      <c r="G14" s="6"/>
    </row>
    <row r="15" spans="1:7" ht="14.25">
      <c r="A15" s="11"/>
      <c r="B15" s="7"/>
      <c r="C15" s="7"/>
      <c r="D15" s="7"/>
      <c r="E15" s="9"/>
      <c r="F15" s="6"/>
      <c r="G15" s="6"/>
    </row>
    <row r="16" spans="1:7" ht="14.25">
      <c r="A16" s="11"/>
      <c r="B16" s="7"/>
      <c r="C16" s="7"/>
      <c r="D16" s="7"/>
      <c r="E16" s="9"/>
      <c r="F16" s="6"/>
      <c r="G16" s="6"/>
    </row>
    <row r="17" spans="1:7" ht="14.25">
      <c r="A17" s="11"/>
      <c r="B17" s="7"/>
      <c r="C17" s="7"/>
      <c r="D17" s="7"/>
      <c r="E17" s="9"/>
      <c r="F17" s="6"/>
      <c r="G17" s="6"/>
    </row>
    <row r="18" spans="1:7" ht="14.25">
      <c r="A18" s="11"/>
      <c r="B18" s="7"/>
      <c r="C18" s="7"/>
      <c r="D18" s="7"/>
      <c r="E18" s="9"/>
      <c r="F18" s="6"/>
      <c r="G18" s="6"/>
    </row>
    <row r="19" spans="1:7" ht="14.25">
      <c r="A19" s="11"/>
      <c r="B19" s="7"/>
      <c r="C19" s="7"/>
      <c r="D19" s="7"/>
      <c r="E19" s="9"/>
      <c r="F19" s="6"/>
      <c r="G19" s="6"/>
    </row>
    <row r="20" spans="1:7" ht="14.25">
      <c r="A20" s="11"/>
      <c r="B20" s="7"/>
      <c r="C20" s="7"/>
      <c r="D20" s="7"/>
      <c r="E20" s="9"/>
      <c r="F20" s="6"/>
      <c r="G20" s="6"/>
    </row>
    <row r="21" spans="1:7" ht="14.25">
      <c r="A21" s="11"/>
      <c r="B21" s="7"/>
      <c r="C21" s="7"/>
      <c r="D21" s="7"/>
      <c r="E21" s="9"/>
      <c r="F21" s="6"/>
      <c r="G21" s="6"/>
    </row>
    <row r="22" spans="1:7" ht="14.25">
      <c r="A22" s="11"/>
      <c r="B22" s="7"/>
      <c r="C22" s="7"/>
      <c r="D22" s="7"/>
      <c r="E22" s="9"/>
      <c r="F22" s="6"/>
      <c r="G22" s="6"/>
    </row>
    <row r="23" spans="1:7" ht="14.25">
      <c r="A23" s="11"/>
      <c r="B23" s="7"/>
      <c r="C23" s="7"/>
      <c r="D23" s="7"/>
      <c r="E23" s="9"/>
      <c r="F23" s="6"/>
      <c r="G23" s="6"/>
    </row>
    <row r="24" spans="5:6" ht="14.25">
      <c r="E24" s="18" t="s">
        <v>4</v>
      </c>
      <c r="F24" s="18" t="s">
        <v>5</v>
      </c>
    </row>
    <row r="25" spans="5:6" ht="14.25">
      <c r="E25" s="1" t="s">
        <v>14</v>
      </c>
      <c r="F25" s="1" t="s">
        <v>6</v>
      </c>
    </row>
    <row r="26" spans="5:6" ht="14.25">
      <c r="E26" s="1" t="s">
        <v>15</v>
      </c>
      <c r="F26" s="1" t="s">
        <v>8</v>
      </c>
    </row>
    <row r="27" spans="5:6" ht="14.25">
      <c r="E27" s="1" t="s">
        <v>16</v>
      </c>
      <c r="F27" s="1" t="s">
        <v>9</v>
      </c>
    </row>
    <row r="28" spans="5:6" ht="14.25">
      <c r="E28" s="1" t="s">
        <v>17</v>
      </c>
      <c r="F28" s="1" t="s">
        <v>10</v>
      </c>
    </row>
    <row r="29" spans="5:6" ht="14.25">
      <c r="E29" s="1" t="s">
        <v>18</v>
      </c>
      <c r="F29" s="1" t="s">
        <v>11</v>
      </c>
    </row>
    <row r="30" spans="5:6" ht="14.25">
      <c r="E30" s="1" t="s">
        <v>19</v>
      </c>
      <c r="F30" s="1" t="s">
        <v>53</v>
      </c>
    </row>
    <row r="31" spans="5:6" ht="14.25">
      <c r="E31" s="1" t="s">
        <v>20</v>
      </c>
      <c r="F31" s="1" t="s">
        <v>45</v>
      </c>
    </row>
    <row r="32" spans="5:6" ht="14.25">
      <c r="E32" s="1" t="s">
        <v>21</v>
      </c>
      <c r="F32" s="1"/>
    </row>
    <row r="33" spans="5:6" ht="14.25">
      <c r="E33" s="1" t="s">
        <v>7</v>
      </c>
      <c r="F33" s="1"/>
    </row>
    <row r="34" spans="5:6" ht="14.25">
      <c r="E34" s="17" t="s">
        <v>47</v>
      </c>
      <c r="F34" s="1"/>
    </row>
    <row r="35" spans="5:6" ht="14.25">
      <c r="E35" s="17" t="s">
        <v>48</v>
      </c>
      <c r="F35" s="1"/>
    </row>
    <row r="36" spans="5:6" ht="14.25">
      <c r="E36" s="17" t="s">
        <v>49</v>
      </c>
      <c r="F36" s="1"/>
    </row>
    <row r="37" spans="5:6" ht="14.25">
      <c r="E37" s="17" t="s">
        <v>50</v>
      </c>
      <c r="F37" s="1"/>
    </row>
    <row r="38" spans="5:6" ht="14.25">
      <c r="E38" s="17" t="s">
        <v>51</v>
      </c>
      <c r="F38" s="1" t="s">
        <v>44</v>
      </c>
    </row>
    <row r="39" spans="5:6" ht="14.25">
      <c r="E39" s="17" t="s">
        <v>52</v>
      </c>
      <c r="F39" s="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2010-02-11T02:59:40Z</dcterms:modified>
  <cp:category/>
  <cp:version/>
  <cp:contentType/>
  <cp:contentStatus/>
</cp:coreProperties>
</file>